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főösszesítő" sheetId="1" r:id="rId1"/>
    <sheet name="mnem összesítő" sheetId="2" r:id="rId2"/>
    <sheet name="tételek" sheetId="3" r:id="rId3"/>
  </sheets>
  <definedNames>
    <definedName name="_xlnm.Print_Area" localSheetId="0">főösszesítő!$A$1:$D$25</definedName>
    <definedName name="_xlnm.Print_Area" localSheetId="1">'mnem összesítő'!$A$1:$E$12</definedName>
  </definedNames>
  <calcPr calcId="145621"/>
</workbook>
</file>

<file path=xl/calcChain.xml><?xml version="1.0" encoding="utf-8"?>
<calcChain xmlns="http://schemas.openxmlformats.org/spreadsheetml/2006/main">
  <c r="D9" i="3" l="1"/>
  <c r="D15" i="3"/>
  <c r="D19" i="3"/>
  <c r="D25" i="3"/>
  <c r="D27" i="3"/>
  <c r="D35" i="3"/>
  <c r="D42" i="3"/>
  <c r="D44" i="3"/>
  <c r="D17" i="3" l="1"/>
  <c r="D11" i="3"/>
  <c r="D21" i="3" l="1"/>
  <c r="H7" i="3" l="1"/>
  <c r="I7" i="3"/>
  <c r="H9" i="3"/>
  <c r="I9" i="3"/>
  <c r="H11" i="3"/>
  <c r="I11" i="3"/>
  <c r="H13" i="3"/>
  <c r="I13" i="3"/>
  <c r="H15" i="3"/>
  <c r="I15" i="3"/>
  <c r="H17" i="3"/>
  <c r="I17" i="3"/>
  <c r="H19" i="3"/>
  <c r="I19" i="3"/>
  <c r="H21" i="3"/>
  <c r="I21" i="3"/>
  <c r="H23" i="3"/>
  <c r="I23" i="3"/>
  <c r="H25" i="3"/>
  <c r="I25" i="3"/>
  <c r="H27" i="3"/>
  <c r="I27" i="3"/>
  <c r="H29" i="3"/>
  <c r="I29" i="3"/>
  <c r="H35" i="3"/>
  <c r="H37" i="3" s="1"/>
  <c r="I35" i="3"/>
  <c r="I37" i="3" s="1"/>
  <c r="D9" i="2" s="1"/>
  <c r="H42" i="3"/>
  <c r="I42" i="3"/>
  <c r="H44" i="3"/>
  <c r="I44" i="3"/>
  <c r="H51" i="3"/>
  <c r="I51" i="3"/>
  <c r="H53" i="3"/>
  <c r="I53" i="3"/>
  <c r="I54" i="3" l="1"/>
  <c r="D11" i="2" s="1"/>
  <c r="H54" i="3"/>
  <c r="H46" i="3"/>
  <c r="H30" i="3"/>
  <c r="C8" i="2" s="1"/>
  <c r="I46" i="3"/>
  <c r="D10" i="2" s="1"/>
  <c r="C11" i="2"/>
  <c r="C10" i="2"/>
  <c r="C9" i="2"/>
  <c r="I30" i="3"/>
  <c r="D8" i="2" s="1"/>
  <c r="D12" i="2" l="1"/>
  <c r="C15" i="1" s="1"/>
  <c r="C12" i="2"/>
  <c r="B15" i="1" s="1"/>
  <c r="B16" i="1" l="1"/>
  <c r="B17" i="1"/>
  <c r="B18" i="1" s="1"/>
</calcChain>
</file>

<file path=xl/sharedStrings.xml><?xml version="1.0" encoding="utf-8"?>
<sst xmlns="http://schemas.openxmlformats.org/spreadsheetml/2006/main" count="119" uniqueCount="70">
  <si>
    <t>Költségvetési főösszesítő</t>
  </si>
  <si>
    <t>Megnevezés</t>
  </si>
  <si>
    <t>Anyagköltség</t>
  </si>
  <si>
    <t>Díjköltség</t>
  </si>
  <si>
    <t>5. A munka ára</t>
  </si>
  <si>
    <t>Munkanem összesítő</t>
  </si>
  <si>
    <t>Munkanem száma és megnevezése</t>
  </si>
  <si>
    <t>Kőburkolatok készítése</t>
  </si>
  <si>
    <t>Útpályatartozékok készítése</t>
  </si>
  <si>
    <t>Munkanem összesen</t>
  </si>
  <si>
    <t>Ssz.</t>
  </si>
  <si>
    <t>Tételszám</t>
  </si>
  <si>
    <t>Tétel szövege</t>
  </si>
  <si>
    <t>Menny.</t>
  </si>
  <si>
    <t>Egys.</t>
  </si>
  <si>
    <t>Anyag egységár</t>
  </si>
  <si>
    <t>Díj egységre</t>
  </si>
  <si>
    <t>Anyag összesen</t>
  </si>
  <si>
    <t>Díj összesen</t>
  </si>
  <si>
    <t>db</t>
  </si>
  <si>
    <t>Munkanem összesen:</t>
  </si>
  <si>
    <t>21. Irtás, föld- és sziklamunka</t>
  </si>
  <si>
    <t>21-006-1.1.1</t>
  </si>
  <si>
    <t>Bevágási szelvény bővítése 3,00 m-nél kisebb vastagságban, földkitermeléssel, töltés- vagy depóniaképzéssel, tömörítés nélkül, I-IV. oszt.talajban, gépi erővel, szállítással, 20,0 m-ig</t>
  </si>
  <si>
    <t>m3</t>
  </si>
  <si>
    <t>21-011-1.2.1</t>
  </si>
  <si>
    <t>Fejtett föld felrakása szállítóeszközre, géppel, talajosztály I-IV., szállítása 10 km-re</t>
  </si>
  <si>
    <t>21-004-5.1.1.1</t>
  </si>
  <si>
    <t>Tükörkészítés tömörítés nélkül, sík felületen gépi erővel, kiegészítő kézi munkával talajosztály: I-IV.</t>
  </si>
  <si>
    <t>m2</t>
  </si>
  <si>
    <t>21-008-2.2.2</t>
  </si>
  <si>
    <t>62. Kőburkolatok készítése</t>
  </si>
  <si>
    <t>m</t>
  </si>
  <si>
    <t>68. Útpályatartozékok készítése</t>
  </si>
  <si>
    <t>62-002-2.3-0610162</t>
  </si>
  <si>
    <t>61. Útburkolat alap és egyéb makadámburkolat készítése</t>
  </si>
  <si>
    <t>Irtás, föld- és sziklamunka</t>
  </si>
  <si>
    <t>Útburkolat alap és makadámburkolat készítése</t>
  </si>
  <si>
    <t>"K"</t>
  </si>
  <si>
    <t>21-008-2.2.2.</t>
  </si>
  <si>
    <t>Tömörítés bármely tömörítési osztályban gépi erővel, tömörségi fok: 90% (homokos kavics)</t>
  </si>
  <si>
    <t>Tömörítés bármely tömörítési osztályban gépi erővel, tömörségi fok: 90% (homok)</t>
  </si>
  <si>
    <t xml:space="preserve">Nemszőtt geotextília (8 KN/m) beépítése </t>
  </si>
  <si>
    <t>Padkarendezés helyi anyagból</t>
  </si>
  <si>
    <t>Ideiglenes forgalomszabályozás</t>
  </si>
  <si>
    <t>Áfa                                                     27 %</t>
  </si>
  <si>
    <t>Építmény közvetlen költségei</t>
  </si>
  <si>
    <t>68-003-002.3-0020484</t>
  </si>
  <si>
    <t>Útburkolati jelek készítése előregyártottjelzőanyagok felhasználásával,
előregyártott burkolati jelek, burkolatra rögzítve
Előregyártott útburkolati jel (Premark), Mozgássérült jel, 1,75 m</t>
  </si>
  <si>
    <t>Süllyesztett szegély vagy futósor készítése,alapárok kiemeléssel, beton alapgerendával,hézagolással,
40 cm hosszú előregyártott beton szegélyelemekből
LEIER Quartz süllyesztett útszegélykő, szürke, 40/15/20 cm , Cikkszám: HUTJS1105C12/15 - XN(H) földnedves kavicsbeton keverék CEM 32,5 pc. D?max = 16 mm, m = 6,3 finomsági modulussal</t>
  </si>
  <si>
    <t>61-003-002.1-0710010</t>
  </si>
  <si>
    <t>21-004-004.1.2-0120723</t>
  </si>
  <si>
    <t>Talajjavító réteg készítésevonalas létesítményeknél,
3,00 m szélességig vagy építményen belül,
osztályozatlan kavicsból
Természetes szemmegoszlású kavics, THK 0/32 Q-TT, Ártánd</t>
  </si>
  <si>
    <t xml:space="preserve">21-004 </t>
  </si>
  <si>
    <t>Talajjavító réteg készítése, homok tisztasági réteg, 3 cm vtg-ban</t>
  </si>
  <si>
    <t>21-001-013.1.1-0631101</t>
  </si>
  <si>
    <t>Füvesítés
sík felületen talaj-előkészítéssel,
....dkg/m2-.....minőségű fűmagkeverékkel,gépi erővel
KITE PÁZSIT fűmagkeverék, 40-50 dkg/10 m2</t>
  </si>
  <si>
    <t>10m2</t>
  </si>
  <si>
    <t>21-002-001.1</t>
  </si>
  <si>
    <t>Humuszos termőréteg, termőföld leszedése,terítése gépi erővel, 18%-os terephajlásig,bármilyen talajban, szállítással,
50,0 m-ig</t>
  </si>
  <si>
    <t>A munka címe:Magdu Lucián román általános iskola és óvoda belső közlekedő út és parkoló építési munkái</t>
  </si>
  <si>
    <t xml:space="preserve">Magdu Lucián román általános iskola és óvoda (Battonya Hrsz:3092) </t>
  </si>
  <si>
    <t>21-008-003.1.1</t>
  </si>
  <si>
    <t xml:space="preserve">Simító hengerlésa földmű (tükör és padka) felületén,
 gépi erővel,
3,0 m szélességig
</t>
  </si>
  <si>
    <t xml:space="preserve">
48-005-001.41.1.1-0115029</t>
  </si>
  <si>
    <t>Hidraulikus kötőanyaggal stabilizált alaprétegek készítése utókezeléssel
Telepen kevert hidraulikus vagy vegyes kötőanyagústabilizált réteg készítése,
2,00 m-nél nagyobb szélességben,CKt-2 vagy CTt-2 jelű keverékből
CKt-T2 jelű, cement kötőanyagú homokos kavics, Gy-R40 (70/100) bitumenemulzió (új név: C 40 B1) 15 cm vtg-ban</t>
  </si>
  <si>
    <t>Építmény Nettó ára</t>
  </si>
  <si>
    <t>62-003-008.1-0613886</t>
  </si>
  <si>
    <t xml:space="preserve">Tér- vagy járdaburkolat készítése, beton burkolókőből hálós, soros, halszálka, parketta vagy kazettás kötésben, homokágyazatba fektetve,
 10x20x4, 10x20x5, 10x20x6, 10x20x8 cm-es méretű idomkővel
Frühwald 10x20x8 cm, szürke, </t>
  </si>
  <si>
    <t>Puskin utca felöli belső út építés és 1 db mozgáskorlátozott parkoló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</si>
</sst>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/>
      <sz val="10"/>
      <name val="Arial CE"/>
      <family val="2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 wrapText="1"/>
    </xf>
    <xf numFmtId="0" fontId="0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18"/>
  <sheetViews>
    <sheetView tabSelected="1" view="pageBreakPreview" zoomScaleNormal="100" workbookViewId="0">
      <selection activeCell="B6" sqref="B6"/>
    </sheetView>
  </sheetViews>
  <sheetFormatPr defaultRowHeight="12.75" x14ac:dyDescent="0.2"/>
  <cols>
    <col min="1" max="1" width="46" customWidth="1"/>
    <col min="2" max="2" width="18" customWidth="1"/>
    <col min="3" max="3" width="17.85546875" customWidth="1"/>
  </cols>
  <sheetData>
    <row r="6" spans="1:4" ht="38.25" x14ac:dyDescent="0.2">
      <c r="A6" s="26" t="s">
        <v>60</v>
      </c>
      <c r="B6" s="1"/>
    </row>
    <row r="7" spans="1:4" x14ac:dyDescent="0.2">
      <c r="A7" s="20"/>
      <c r="B7" s="1"/>
    </row>
    <row r="8" spans="1:4" x14ac:dyDescent="0.2">
      <c r="A8" s="75" t="s">
        <v>61</v>
      </c>
      <c r="B8" s="75"/>
      <c r="C8" s="75"/>
      <c r="D8" s="75"/>
    </row>
    <row r="9" spans="1:4" x14ac:dyDescent="0.2">
      <c r="A9" s="74" t="s">
        <v>69</v>
      </c>
      <c r="B9" s="74"/>
      <c r="C9" s="74"/>
      <c r="D9" s="74"/>
    </row>
    <row r="12" spans="1:4" s="2" customFormat="1" ht="20.100000000000001" customHeight="1" x14ac:dyDescent="0.2">
      <c r="A12" s="72" t="s">
        <v>0</v>
      </c>
      <c r="B12" s="72"/>
      <c r="C12" s="72"/>
    </row>
    <row r="14" spans="1:4" ht="20.100000000000001" customHeight="1" x14ac:dyDescent="0.2">
      <c r="A14" s="3" t="s">
        <v>1</v>
      </c>
      <c r="B14" s="4" t="s">
        <v>2</v>
      </c>
      <c r="C14" s="4" t="s">
        <v>3</v>
      </c>
    </row>
    <row r="15" spans="1:4" ht="20.100000000000001" customHeight="1" x14ac:dyDescent="0.2">
      <c r="A15" s="22" t="s">
        <v>46</v>
      </c>
      <c r="B15" s="23">
        <f>+'mnem összesítő'!C12</f>
        <v>0</v>
      </c>
      <c r="C15" s="23">
        <f>+'mnem összesítő'!D12</f>
        <v>0</v>
      </c>
    </row>
    <row r="16" spans="1:4" ht="20.100000000000001" customHeight="1" x14ac:dyDescent="0.2">
      <c r="A16" s="22" t="s">
        <v>66</v>
      </c>
      <c r="B16" s="73">
        <f>B15+C15</f>
        <v>0</v>
      </c>
      <c r="C16" s="73"/>
    </row>
    <row r="17" spans="1:3" ht="20.100000000000001" customHeight="1" x14ac:dyDescent="0.2">
      <c r="A17" s="22" t="s">
        <v>45</v>
      </c>
      <c r="B17" s="73">
        <f>+(B15+C15)*0.27</f>
        <v>0</v>
      </c>
      <c r="C17" s="73"/>
    </row>
    <row r="18" spans="1:3" ht="20.100000000000001" customHeight="1" x14ac:dyDescent="0.2">
      <c r="A18" s="6" t="s">
        <v>4</v>
      </c>
      <c r="B18" s="71">
        <f>SUM(B17:C17)+B15+C15</f>
        <v>0</v>
      </c>
      <c r="C18" s="71"/>
    </row>
  </sheetData>
  <sheetProtection selectLockedCells="1" selectUnlockedCells="1"/>
  <mergeCells count="6">
    <mergeCell ref="B18:C18"/>
    <mergeCell ref="A12:C12"/>
    <mergeCell ref="B17:C17"/>
    <mergeCell ref="A9:D9"/>
    <mergeCell ref="A8:D8"/>
    <mergeCell ref="B16:C1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view="pageBreakPreview" zoomScaleNormal="100" workbookViewId="0">
      <selection activeCell="C36" sqref="C36"/>
    </sheetView>
  </sheetViews>
  <sheetFormatPr defaultRowHeight="12.75" x14ac:dyDescent="0.2"/>
  <cols>
    <col min="2" max="2" width="35.7109375" customWidth="1"/>
    <col min="3" max="3" width="18.140625" customWidth="1"/>
    <col min="4" max="4" width="18.5703125" customWidth="1"/>
    <col min="5" max="5" width="11.140625" bestFit="1" customWidth="1"/>
  </cols>
  <sheetData>
    <row r="3" spans="1:5" s="7" customFormat="1" ht="30" customHeight="1" x14ac:dyDescent="0.2">
      <c r="A3" s="75" t="s">
        <v>61</v>
      </c>
      <c r="B3" s="75"/>
      <c r="C3" s="75"/>
      <c r="D3" s="75"/>
    </row>
    <row r="4" spans="1:5" s="7" customFormat="1" ht="12.6" customHeight="1" x14ac:dyDescent="0.2">
      <c r="A4" s="74" t="s">
        <v>69</v>
      </c>
      <c r="B4" s="74"/>
      <c r="C4" s="74"/>
      <c r="D4" s="74"/>
    </row>
    <row r="5" spans="1:5" s="7" customFormat="1" ht="30" customHeight="1" x14ac:dyDescent="0.2">
      <c r="A5" s="72" t="s">
        <v>5</v>
      </c>
      <c r="B5" s="72"/>
      <c r="C5" s="72"/>
      <c r="D5" s="72"/>
    </row>
    <row r="7" spans="1:5" ht="20.100000000000001" customHeight="1" x14ac:dyDescent="0.2">
      <c r="A7" s="8" t="s">
        <v>6</v>
      </c>
      <c r="B7" s="8"/>
      <c r="C7" s="9" t="s">
        <v>2</v>
      </c>
      <c r="D7" s="9" t="s">
        <v>3</v>
      </c>
    </row>
    <row r="8" spans="1:5" s="2" customFormat="1" ht="20.100000000000001" customHeight="1" x14ac:dyDescent="0.2">
      <c r="A8" s="10">
        <v>21</v>
      </c>
      <c r="B8" s="2" t="s">
        <v>36</v>
      </c>
      <c r="C8" s="24">
        <f>tételek!H30</f>
        <v>0</v>
      </c>
      <c r="D8" s="24">
        <f>tételek!I30</f>
        <v>0</v>
      </c>
    </row>
    <row r="9" spans="1:5" s="2" customFormat="1" ht="30" customHeight="1" x14ac:dyDescent="0.2">
      <c r="A9" s="10">
        <v>61</v>
      </c>
      <c r="B9" s="21" t="s">
        <v>37</v>
      </c>
      <c r="C9" s="24">
        <f>tételek!H37</f>
        <v>0</v>
      </c>
      <c r="D9" s="24">
        <f>tételek!I37</f>
        <v>0</v>
      </c>
    </row>
    <row r="10" spans="1:5" s="2" customFormat="1" ht="20.100000000000001" customHeight="1" x14ac:dyDescent="0.2">
      <c r="A10" s="10">
        <v>62</v>
      </c>
      <c r="B10" s="2" t="s">
        <v>7</v>
      </c>
      <c r="C10" s="24">
        <f>tételek!H46</f>
        <v>0</v>
      </c>
      <c r="D10" s="24">
        <f>tételek!I46</f>
        <v>0</v>
      </c>
    </row>
    <row r="11" spans="1:5" s="2" customFormat="1" ht="20.100000000000001" customHeight="1" x14ac:dyDescent="0.2">
      <c r="A11" s="10">
        <v>68</v>
      </c>
      <c r="B11" s="2" t="s">
        <v>8</v>
      </c>
      <c r="C11" s="24">
        <f>tételek!H54</f>
        <v>0</v>
      </c>
      <c r="D11" s="24">
        <f>tételek!I54</f>
        <v>0</v>
      </c>
    </row>
    <row r="12" spans="1:5" s="2" customFormat="1" ht="20.100000000000001" customHeight="1" x14ac:dyDescent="0.2">
      <c r="A12" s="5" t="s">
        <v>9</v>
      </c>
      <c r="B12" s="5"/>
      <c r="C12" s="25">
        <f>SUM(C8:C11)</f>
        <v>0</v>
      </c>
      <c r="D12" s="25">
        <f>SUM(D8:D11)</f>
        <v>0</v>
      </c>
      <c r="E12" s="24"/>
    </row>
  </sheetData>
  <sheetProtection selectLockedCells="1" selectUnlockedCells="1"/>
  <mergeCells count="3">
    <mergeCell ref="A3:D3"/>
    <mergeCell ref="A5:D5"/>
    <mergeCell ref="A4:D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view="pageBreakPreview" topLeftCell="A43" zoomScaleNormal="100" zoomScaleSheetLayoutView="100" workbookViewId="0">
      <selection activeCell="L51" sqref="L51"/>
    </sheetView>
  </sheetViews>
  <sheetFormatPr defaultRowHeight="12.75" x14ac:dyDescent="0.2"/>
  <cols>
    <col min="1" max="1" width="4.28515625" style="62" customWidth="1"/>
    <col min="2" max="2" width="9.140625" style="62"/>
    <col min="3" max="3" width="26.7109375" style="62" customWidth="1"/>
    <col min="4" max="4" width="9" style="62" customWidth="1"/>
    <col min="5" max="5" width="5.42578125" style="62" customWidth="1"/>
    <col min="6" max="6" width="8.140625" style="62" customWidth="1"/>
    <col min="7" max="7" width="8.42578125" style="62" customWidth="1"/>
    <col min="8" max="9" width="9.42578125" style="62" customWidth="1"/>
    <col min="10" max="16384" width="9.140625" style="62"/>
  </cols>
  <sheetData>
    <row r="2" spans="1:10" x14ac:dyDescent="0.2">
      <c r="A2" s="76" t="s">
        <v>61</v>
      </c>
      <c r="B2" s="76"/>
      <c r="C2" s="76"/>
      <c r="D2" s="76"/>
      <c r="E2" s="76"/>
      <c r="F2" s="76"/>
      <c r="G2" s="76"/>
      <c r="H2" s="76"/>
      <c r="I2" s="76"/>
    </row>
    <row r="3" spans="1:10" x14ac:dyDescent="0.2">
      <c r="A3" s="76" t="s">
        <v>69</v>
      </c>
      <c r="B3" s="76"/>
      <c r="C3" s="76"/>
      <c r="D3" s="76"/>
      <c r="E3" s="76"/>
      <c r="F3" s="76"/>
      <c r="G3" s="76"/>
      <c r="H3" s="76"/>
      <c r="I3" s="76"/>
    </row>
    <row r="4" spans="1:10" ht="30" customHeight="1" x14ac:dyDescent="0.2">
      <c r="A4" s="76"/>
      <c r="B4" s="76"/>
      <c r="C4" s="76"/>
      <c r="D4" s="76"/>
      <c r="E4" s="76"/>
      <c r="F4" s="76"/>
      <c r="G4" s="76"/>
      <c r="H4" s="76"/>
      <c r="I4" s="76"/>
    </row>
    <row r="5" spans="1:10" ht="15.75" x14ac:dyDescent="0.2">
      <c r="A5" s="28" t="s">
        <v>21</v>
      </c>
      <c r="B5" s="27"/>
      <c r="C5" s="47"/>
      <c r="D5" s="48"/>
      <c r="E5" s="47"/>
      <c r="F5" s="48"/>
      <c r="G5" s="48"/>
      <c r="H5" s="48"/>
      <c r="I5" s="48"/>
      <c r="J5" s="16"/>
    </row>
    <row r="6" spans="1:10" ht="31.5" customHeight="1" x14ac:dyDescent="0.2">
      <c r="A6" s="29" t="s">
        <v>10</v>
      </c>
      <c r="B6" s="29" t="s">
        <v>11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18</v>
      </c>
      <c r="J6" s="16"/>
    </row>
    <row r="7" spans="1:10" ht="76.5" x14ac:dyDescent="0.2">
      <c r="A7" s="50">
        <v>1</v>
      </c>
      <c r="B7" s="50" t="s">
        <v>55</v>
      </c>
      <c r="C7" s="50" t="s">
        <v>56</v>
      </c>
      <c r="D7" s="50">
        <v>5.7</v>
      </c>
      <c r="E7" s="50" t="s">
        <v>57</v>
      </c>
      <c r="F7" s="44">
        <v>0</v>
      </c>
      <c r="G7" s="44">
        <v>0</v>
      </c>
      <c r="H7" s="35">
        <f>ROUND(F7*D7,0)</f>
        <v>0</v>
      </c>
      <c r="I7" s="35">
        <f>ROUND(G7*D7,0)</f>
        <v>0</v>
      </c>
      <c r="J7" s="16"/>
    </row>
    <row r="8" spans="1:10" x14ac:dyDescent="0.2">
      <c r="A8" s="50"/>
      <c r="B8" s="50"/>
      <c r="C8" s="50"/>
      <c r="D8" s="50"/>
      <c r="E8" s="50"/>
      <c r="F8" s="44"/>
      <c r="G8" s="44"/>
      <c r="H8" s="35"/>
      <c r="I8" s="35"/>
      <c r="J8" s="16"/>
    </row>
    <row r="9" spans="1:10" ht="63.75" x14ac:dyDescent="0.2">
      <c r="A9" s="50">
        <v>2</v>
      </c>
      <c r="B9" s="50" t="s">
        <v>58</v>
      </c>
      <c r="C9" s="50" t="s">
        <v>59</v>
      </c>
      <c r="D9" s="50">
        <f>105.58-168*0.2+17.91*0.2</f>
        <v>75.561999999999983</v>
      </c>
      <c r="E9" s="50" t="s">
        <v>24</v>
      </c>
      <c r="F9" s="44">
        <v>0</v>
      </c>
      <c r="G9" s="44">
        <v>0</v>
      </c>
      <c r="H9" s="35">
        <f>ROUND(F9*D9,0)</f>
        <v>0</v>
      </c>
      <c r="I9" s="35">
        <f>ROUND(G9*D9,0)</f>
        <v>0</v>
      </c>
      <c r="J9" s="16"/>
    </row>
    <row r="10" spans="1:10" x14ac:dyDescent="0.2">
      <c r="A10" s="49"/>
      <c r="B10" s="49"/>
      <c r="C10" s="49"/>
      <c r="D10" s="49"/>
      <c r="E10" s="49"/>
      <c r="F10" s="49"/>
      <c r="G10" s="49"/>
      <c r="H10" s="49"/>
      <c r="I10" s="49"/>
      <c r="J10" s="16"/>
    </row>
    <row r="11" spans="1:10" ht="76.5" x14ac:dyDescent="0.2">
      <c r="A11" s="33">
        <v>3</v>
      </c>
      <c r="B11" s="27" t="s">
        <v>22</v>
      </c>
      <c r="C11" s="43" t="s">
        <v>23</v>
      </c>
      <c r="D11" s="44">
        <f>79.18-0.15*168</f>
        <v>53.980000000000004</v>
      </c>
      <c r="E11" s="45" t="s">
        <v>24</v>
      </c>
      <c r="F11" s="44">
        <v>0</v>
      </c>
      <c r="G11" s="44">
        <v>0</v>
      </c>
      <c r="H11" s="35">
        <f>ROUND(F11*D11,0)</f>
        <v>0</v>
      </c>
      <c r="I11" s="35">
        <f>ROUND(G11*D11,0)</f>
        <v>0</v>
      </c>
      <c r="J11" s="16"/>
    </row>
    <row r="12" spans="1:10" x14ac:dyDescent="0.2">
      <c r="A12" s="33"/>
      <c r="B12" s="27"/>
      <c r="C12" s="43"/>
      <c r="D12" s="44"/>
      <c r="E12" s="45"/>
      <c r="F12" s="44"/>
      <c r="G12" s="44"/>
      <c r="H12" s="44"/>
      <c r="I12" s="44"/>
      <c r="J12" s="16"/>
    </row>
    <row r="13" spans="1:10" ht="51" x14ac:dyDescent="0.2">
      <c r="A13" s="33">
        <v>4</v>
      </c>
      <c r="B13" s="27" t="s">
        <v>25</v>
      </c>
      <c r="C13" s="43" t="s">
        <v>26</v>
      </c>
      <c r="D13" s="44">
        <v>129.54</v>
      </c>
      <c r="E13" s="45" t="s">
        <v>24</v>
      </c>
      <c r="F13" s="44">
        <v>0</v>
      </c>
      <c r="G13" s="44">
        <v>0</v>
      </c>
      <c r="H13" s="35">
        <f>ROUND(F13*D13,0)</f>
        <v>0</v>
      </c>
      <c r="I13" s="35">
        <f>ROUND(G13*D13,0)</f>
        <v>0</v>
      </c>
      <c r="J13" s="16"/>
    </row>
    <row r="14" spans="1:10" x14ac:dyDescent="0.2">
      <c r="A14" s="58"/>
      <c r="B14" s="13"/>
      <c r="C14" s="52"/>
      <c r="D14" s="63"/>
      <c r="E14" s="64"/>
      <c r="F14" s="63"/>
      <c r="G14" s="63"/>
      <c r="H14" s="63"/>
      <c r="I14" s="63"/>
      <c r="J14" s="16"/>
    </row>
    <row r="15" spans="1:10" ht="80.099999999999994" customHeight="1" x14ac:dyDescent="0.2">
      <c r="A15" s="33">
        <v>5</v>
      </c>
      <c r="B15" s="27" t="s">
        <v>27</v>
      </c>
      <c r="C15" s="43" t="s">
        <v>28</v>
      </c>
      <c r="D15" s="44">
        <f>527.91-168+17.91</f>
        <v>377.82</v>
      </c>
      <c r="E15" s="45" t="s">
        <v>29</v>
      </c>
      <c r="F15" s="44">
        <v>0</v>
      </c>
      <c r="G15" s="44">
        <v>0</v>
      </c>
      <c r="H15" s="35">
        <f>ROUND(F15*D15,0)</f>
        <v>0</v>
      </c>
      <c r="I15" s="35">
        <f>ROUND(G15*D15,0)</f>
        <v>0</v>
      </c>
      <c r="J15" s="16"/>
    </row>
    <row r="16" spans="1:10" x14ac:dyDescent="0.2">
      <c r="A16" s="58"/>
      <c r="B16" s="13"/>
      <c r="C16" s="52"/>
      <c r="D16" s="63"/>
      <c r="E16" s="64"/>
      <c r="F16" s="63"/>
      <c r="G16" s="63"/>
      <c r="H16" s="63"/>
      <c r="I16" s="63"/>
      <c r="J16" s="16"/>
    </row>
    <row r="17" spans="1:10" ht="63.75" x14ac:dyDescent="0.2">
      <c r="A17" s="33">
        <v>6</v>
      </c>
      <c r="B17" s="27" t="s">
        <v>62</v>
      </c>
      <c r="C17" s="43" t="s">
        <v>63</v>
      </c>
      <c r="D17" s="44">
        <f>D15</f>
        <v>377.82</v>
      </c>
      <c r="E17" s="45" t="s">
        <v>29</v>
      </c>
      <c r="F17" s="44">
        <v>0</v>
      </c>
      <c r="G17" s="44">
        <v>0</v>
      </c>
      <c r="H17" s="35">
        <f>ROUND(F17*D17,0)</f>
        <v>0</v>
      </c>
      <c r="I17" s="35">
        <f>ROUND(G17*D17,0)</f>
        <v>0</v>
      </c>
      <c r="J17" s="16"/>
    </row>
    <row r="18" spans="1:10" x14ac:dyDescent="0.2">
      <c r="A18" s="58"/>
      <c r="B18" s="13"/>
      <c r="C18" s="52"/>
      <c r="D18" s="63"/>
      <c r="E18" s="64"/>
      <c r="F18" s="63"/>
      <c r="G18" s="63"/>
      <c r="H18" s="63"/>
      <c r="I18" s="63"/>
      <c r="J18" s="16"/>
    </row>
    <row r="19" spans="1:10" ht="102" x14ac:dyDescent="0.2">
      <c r="A19" s="33">
        <v>7</v>
      </c>
      <c r="B19" s="27" t="s">
        <v>51</v>
      </c>
      <c r="C19" s="43" t="s">
        <v>52</v>
      </c>
      <c r="D19" s="44">
        <f>52.79-0.1*168+17.91*0.1</f>
        <v>37.780999999999992</v>
      </c>
      <c r="E19" s="45" t="s">
        <v>24</v>
      </c>
      <c r="F19" s="44">
        <v>0</v>
      </c>
      <c r="G19" s="44">
        <v>0</v>
      </c>
      <c r="H19" s="35">
        <f>ROUND(F19*D19,0)</f>
        <v>0</v>
      </c>
      <c r="I19" s="35">
        <f>ROUND(G19*D19,0)</f>
        <v>0</v>
      </c>
      <c r="J19" s="16"/>
    </row>
    <row r="20" spans="1:10" x14ac:dyDescent="0.2">
      <c r="A20" s="58"/>
      <c r="B20" s="13"/>
      <c r="C20" s="52"/>
      <c r="D20" s="63"/>
      <c r="E20" s="64"/>
      <c r="F20" s="63"/>
      <c r="G20" s="63"/>
      <c r="H20" s="63"/>
      <c r="I20" s="63"/>
      <c r="J20" s="16"/>
    </row>
    <row r="21" spans="1:10" ht="51" x14ac:dyDescent="0.2">
      <c r="A21" s="33">
        <v>8</v>
      </c>
      <c r="B21" s="27" t="s">
        <v>30</v>
      </c>
      <c r="C21" s="43" t="s">
        <v>40</v>
      </c>
      <c r="D21" s="44">
        <f>D19</f>
        <v>37.780999999999992</v>
      </c>
      <c r="E21" s="45" t="s">
        <v>24</v>
      </c>
      <c r="F21" s="44">
        <v>0</v>
      </c>
      <c r="G21" s="44">
        <v>0</v>
      </c>
      <c r="H21" s="35">
        <f>ROUND(F21*D21,0)</f>
        <v>0</v>
      </c>
      <c r="I21" s="35">
        <f>ROUND(G21*D21,0)</f>
        <v>0</v>
      </c>
      <c r="J21" s="16"/>
    </row>
    <row r="22" spans="1:10" x14ac:dyDescent="0.2">
      <c r="A22" s="58"/>
      <c r="B22" s="13"/>
      <c r="C22" s="52"/>
      <c r="D22" s="63"/>
      <c r="E22" s="64"/>
      <c r="F22" s="63"/>
      <c r="G22" s="63"/>
      <c r="H22" s="63"/>
      <c r="I22" s="63"/>
      <c r="J22" s="16"/>
    </row>
    <row r="23" spans="1:10" ht="66" customHeight="1" x14ac:dyDescent="0.2">
      <c r="A23" s="46">
        <v>9</v>
      </c>
      <c r="B23" s="27" t="s">
        <v>53</v>
      </c>
      <c r="C23" s="27" t="s">
        <v>54</v>
      </c>
      <c r="D23" s="35">
        <v>6.69</v>
      </c>
      <c r="E23" s="34" t="s">
        <v>24</v>
      </c>
      <c r="F23" s="35">
        <v>0</v>
      </c>
      <c r="G23" s="35">
        <v>0</v>
      </c>
      <c r="H23" s="35">
        <f>ROUND(F23*D23,0)</f>
        <v>0</v>
      </c>
      <c r="I23" s="35">
        <f>ROUND(G23*D23,0)</f>
        <v>0</v>
      </c>
      <c r="J23" s="16"/>
    </row>
    <row r="24" spans="1:10" x14ac:dyDescent="0.2">
      <c r="A24" s="58"/>
      <c r="B24" s="13"/>
      <c r="C24" s="52"/>
      <c r="D24" s="63"/>
      <c r="E24" s="64"/>
      <c r="F24" s="63"/>
      <c r="G24" s="63"/>
      <c r="H24" s="63"/>
      <c r="I24" s="63"/>
      <c r="J24" s="16"/>
    </row>
    <row r="25" spans="1:10" ht="42.75" customHeight="1" x14ac:dyDescent="0.2">
      <c r="A25" s="33">
        <v>10</v>
      </c>
      <c r="B25" s="27" t="s">
        <v>39</v>
      </c>
      <c r="C25" s="43" t="s">
        <v>41</v>
      </c>
      <c r="D25" s="44">
        <f>9.7-168*0.02+17.91*0.02</f>
        <v>6.6981999999999999</v>
      </c>
      <c r="E25" s="45" t="s">
        <v>24</v>
      </c>
      <c r="F25" s="44">
        <v>0</v>
      </c>
      <c r="G25" s="44">
        <v>0</v>
      </c>
      <c r="H25" s="35">
        <f>ROUND(F25*D25,0)</f>
        <v>0</v>
      </c>
      <c r="I25" s="35">
        <f>ROUND(G25*D25,0)</f>
        <v>0</v>
      </c>
      <c r="J25" s="16"/>
    </row>
    <row r="26" spans="1:10" x14ac:dyDescent="0.2">
      <c r="A26" s="58"/>
      <c r="B26" s="13"/>
      <c r="C26" s="52"/>
      <c r="D26" s="63"/>
      <c r="E26" s="64"/>
      <c r="F26" s="63"/>
      <c r="G26" s="63"/>
      <c r="H26" s="63"/>
      <c r="I26" s="63"/>
      <c r="J26" s="16"/>
    </row>
    <row r="27" spans="1:10" ht="51" x14ac:dyDescent="0.2">
      <c r="A27" s="33">
        <v>11</v>
      </c>
      <c r="B27" s="27" t="s">
        <v>64</v>
      </c>
      <c r="C27" s="43" t="s">
        <v>42</v>
      </c>
      <c r="D27" s="44">
        <f>527.91-168+17.91</f>
        <v>377.82</v>
      </c>
      <c r="E27" s="45" t="s">
        <v>29</v>
      </c>
      <c r="F27" s="44">
        <v>0</v>
      </c>
      <c r="G27" s="44">
        <v>0</v>
      </c>
      <c r="H27" s="35">
        <f>ROUND(F27*D27,0)</f>
        <v>0</v>
      </c>
      <c r="I27" s="35">
        <f>ROUND(G27*D27,0)</f>
        <v>0</v>
      </c>
      <c r="J27" s="16"/>
    </row>
    <row r="28" spans="1:10" x14ac:dyDescent="0.2">
      <c r="A28" s="58"/>
      <c r="B28" s="13"/>
      <c r="C28" s="52"/>
      <c r="D28" s="63"/>
      <c r="E28" s="64"/>
      <c r="F28" s="63"/>
      <c r="G28" s="63"/>
      <c r="H28" s="63"/>
      <c r="I28" s="63"/>
      <c r="J28" s="16"/>
    </row>
    <row r="29" spans="1:10" x14ac:dyDescent="0.2">
      <c r="A29" s="33">
        <v>12</v>
      </c>
      <c r="B29" s="27" t="s">
        <v>38</v>
      </c>
      <c r="C29" s="43" t="s">
        <v>43</v>
      </c>
      <c r="D29" s="44">
        <v>36</v>
      </c>
      <c r="E29" s="45" t="s">
        <v>29</v>
      </c>
      <c r="F29" s="44">
        <v>0</v>
      </c>
      <c r="G29" s="44">
        <v>0</v>
      </c>
      <c r="H29" s="35">
        <f>ROUND(F29*D29,0)</f>
        <v>0</v>
      </c>
      <c r="I29" s="35">
        <f>ROUND(G29*D29,0)</f>
        <v>0</v>
      </c>
      <c r="J29" s="16"/>
    </row>
    <row r="30" spans="1:10" x14ac:dyDescent="0.2">
      <c r="A30" s="41"/>
      <c r="B30" s="30"/>
      <c r="C30" s="31" t="s">
        <v>20</v>
      </c>
      <c r="D30" s="32"/>
      <c r="E30" s="31"/>
      <c r="F30" s="32"/>
      <c r="G30" s="32"/>
      <c r="H30" s="32">
        <f>SUM(H7:H29)</f>
        <v>0</v>
      </c>
      <c r="I30" s="32">
        <f>SUM(I7:I29)</f>
        <v>0</v>
      </c>
      <c r="J30" s="16"/>
    </row>
    <row r="31" spans="1:10" x14ac:dyDescent="0.2">
      <c r="A31" s="65"/>
      <c r="B31" s="52"/>
      <c r="C31" s="53"/>
      <c r="D31" s="54"/>
      <c r="E31" s="53"/>
      <c r="F31" s="54"/>
      <c r="G31" s="54"/>
      <c r="H31" s="54"/>
      <c r="I31" s="54"/>
      <c r="J31" s="16"/>
    </row>
    <row r="32" spans="1:10" x14ac:dyDescent="0.2">
      <c r="A32" s="65"/>
      <c r="B32" s="52"/>
      <c r="C32" s="53"/>
      <c r="D32" s="54"/>
      <c r="E32" s="53"/>
      <c r="F32" s="54"/>
      <c r="G32" s="54"/>
      <c r="H32" s="54"/>
      <c r="I32" s="54"/>
      <c r="J32" s="16"/>
    </row>
    <row r="33" spans="1:10" ht="15.75" x14ac:dyDescent="0.2">
      <c r="A33" s="42" t="s">
        <v>35</v>
      </c>
      <c r="B33" s="52"/>
      <c r="C33" s="53"/>
      <c r="D33" s="54"/>
      <c r="E33" s="53"/>
      <c r="F33" s="54"/>
      <c r="G33" s="54"/>
      <c r="H33" s="54"/>
      <c r="I33" s="54"/>
      <c r="J33" s="16"/>
    </row>
    <row r="34" spans="1:10" ht="25.5" x14ac:dyDescent="0.2">
      <c r="A34" s="29" t="s">
        <v>10</v>
      </c>
      <c r="B34" s="29" t="s">
        <v>11</v>
      </c>
      <c r="C34" s="29" t="s">
        <v>12</v>
      </c>
      <c r="D34" s="29" t="s">
        <v>13</v>
      </c>
      <c r="E34" s="29" t="s">
        <v>14</v>
      </c>
      <c r="F34" s="29" t="s">
        <v>15</v>
      </c>
      <c r="G34" s="29" t="s">
        <v>16</v>
      </c>
      <c r="H34" s="29" t="s">
        <v>17</v>
      </c>
      <c r="I34" s="29" t="s">
        <v>18</v>
      </c>
      <c r="J34" s="16"/>
    </row>
    <row r="35" spans="1:10" ht="165.75" x14ac:dyDescent="0.2">
      <c r="A35" s="55">
        <v>1</v>
      </c>
      <c r="B35" s="56" t="s">
        <v>50</v>
      </c>
      <c r="C35" s="13" t="s">
        <v>65</v>
      </c>
      <c r="D35" s="57">
        <f>79.18-168*0.15+17.91*0.15</f>
        <v>56.666500000000006</v>
      </c>
      <c r="E35" s="57" t="s">
        <v>24</v>
      </c>
      <c r="F35" s="57">
        <v>0</v>
      </c>
      <c r="G35" s="57">
        <v>0</v>
      </c>
      <c r="H35" s="14">
        <f>ROUND(F35*D35,0)</f>
        <v>0</v>
      </c>
      <c r="I35" s="14">
        <f>ROUND(G35*D35,0)</f>
        <v>0</v>
      </c>
      <c r="J35" s="16"/>
    </row>
    <row r="36" spans="1:10" x14ac:dyDescent="0.2">
      <c r="A36" s="55"/>
      <c r="B36" s="56"/>
      <c r="C36" s="13"/>
      <c r="D36" s="57"/>
      <c r="E36" s="57"/>
      <c r="F36" s="57"/>
      <c r="G36" s="57"/>
      <c r="H36" s="57"/>
      <c r="I36" s="57"/>
      <c r="J36" s="16"/>
    </row>
    <row r="37" spans="1:10" x14ac:dyDescent="0.2">
      <c r="A37" s="41"/>
      <c r="B37" s="30"/>
      <c r="C37" s="31" t="s">
        <v>20</v>
      </c>
      <c r="D37" s="32"/>
      <c r="E37" s="31"/>
      <c r="F37" s="32"/>
      <c r="G37" s="32"/>
      <c r="H37" s="32">
        <f>SUM(H35:H36)</f>
        <v>0</v>
      </c>
      <c r="I37" s="32">
        <f>SUM(I35:I36)</f>
        <v>0</v>
      </c>
      <c r="J37" s="16"/>
    </row>
    <row r="38" spans="1:10" x14ac:dyDescent="0.2">
      <c r="A38" s="58"/>
      <c r="B38" s="13"/>
      <c r="C38" s="52"/>
      <c r="D38" s="66"/>
      <c r="E38" s="52"/>
      <c r="F38" s="54"/>
      <c r="G38" s="54"/>
      <c r="H38" s="54"/>
      <c r="I38" s="54"/>
      <c r="J38" s="16"/>
    </row>
    <row r="39" spans="1:10" ht="18.75" customHeight="1" x14ac:dyDescent="0.2">
      <c r="A39" s="28" t="s">
        <v>31</v>
      </c>
      <c r="B39" s="38"/>
      <c r="C39" s="39"/>
      <c r="D39" s="40"/>
      <c r="E39" s="39"/>
      <c r="F39" s="40"/>
      <c r="G39" s="40"/>
      <c r="H39" s="40"/>
      <c r="I39" s="40"/>
      <c r="J39" s="16"/>
    </row>
    <row r="40" spans="1:10" ht="35.25" customHeight="1" x14ac:dyDescent="0.2">
      <c r="A40" s="29" t="s">
        <v>10</v>
      </c>
      <c r="B40" s="29" t="s">
        <v>11</v>
      </c>
      <c r="C40" s="29" t="s">
        <v>12</v>
      </c>
      <c r="D40" s="29" t="s">
        <v>13</v>
      </c>
      <c r="E40" s="29" t="s">
        <v>14</v>
      </c>
      <c r="F40" s="29" t="s">
        <v>15</v>
      </c>
      <c r="G40" s="29" t="s">
        <v>16</v>
      </c>
      <c r="H40" s="29" t="s">
        <v>17</v>
      </c>
      <c r="I40" s="29" t="s">
        <v>18</v>
      </c>
      <c r="J40" s="16"/>
    </row>
    <row r="41" spans="1:10" x14ac:dyDescent="0.2">
      <c r="A41" s="33"/>
      <c r="B41" s="27"/>
      <c r="C41" s="36"/>
      <c r="D41" s="37"/>
      <c r="E41" s="37"/>
      <c r="F41" s="37"/>
      <c r="G41" s="37"/>
      <c r="H41" s="35"/>
      <c r="I41" s="35"/>
      <c r="J41" s="16"/>
    </row>
    <row r="42" spans="1:10" ht="165.75" x14ac:dyDescent="0.2">
      <c r="A42" s="33">
        <v>1</v>
      </c>
      <c r="B42" s="27" t="s">
        <v>34</v>
      </c>
      <c r="C42" s="36" t="s">
        <v>49</v>
      </c>
      <c r="D42" s="37">
        <f>286.1-74+11.65</f>
        <v>223.75000000000003</v>
      </c>
      <c r="E42" s="37" t="s">
        <v>32</v>
      </c>
      <c r="F42" s="37">
        <v>0</v>
      </c>
      <c r="G42" s="37">
        <v>0</v>
      </c>
      <c r="H42" s="35">
        <f>ROUND(F42*D42,0)</f>
        <v>0</v>
      </c>
      <c r="I42" s="35">
        <f>ROUND(G42*D42,0)</f>
        <v>0</v>
      </c>
      <c r="J42" s="16"/>
    </row>
    <row r="43" spans="1:10" x14ac:dyDescent="0.2">
      <c r="A43" s="58"/>
      <c r="B43" s="13"/>
      <c r="C43" s="59"/>
      <c r="D43" s="60"/>
      <c r="E43" s="60"/>
      <c r="F43" s="60"/>
      <c r="G43" s="60"/>
      <c r="H43" s="14"/>
      <c r="I43" s="14"/>
      <c r="J43" s="16"/>
    </row>
    <row r="44" spans="1:10" ht="143.25" customHeight="1" x14ac:dyDescent="0.2">
      <c r="A44" s="55">
        <v>2</v>
      </c>
      <c r="B44" s="56" t="s">
        <v>67</v>
      </c>
      <c r="C44" s="13" t="s">
        <v>68</v>
      </c>
      <c r="D44" s="57">
        <f>481.75-168+17.91</f>
        <v>331.66</v>
      </c>
      <c r="E44" s="57" t="s">
        <v>29</v>
      </c>
      <c r="F44" s="57">
        <v>0</v>
      </c>
      <c r="G44" s="57">
        <v>0</v>
      </c>
      <c r="H44" s="14">
        <f>ROUND(F44*D44,0)</f>
        <v>0</v>
      </c>
      <c r="I44" s="14">
        <f>ROUND(G44*D44,0)</f>
        <v>0</v>
      </c>
      <c r="J44" s="16"/>
    </row>
    <row r="45" spans="1:10" x14ac:dyDescent="0.2">
      <c r="A45" s="58"/>
      <c r="B45" s="13"/>
      <c r="C45" s="59"/>
      <c r="D45" s="60"/>
      <c r="E45" s="60"/>
      <c r="F45" s="60"/>
      <c r="G45" s="60"/>
      <c r="H45" s="14"/>
      <c r="I45" s="61"/>
      <c r="J45" s="16"/>
    </row>
    <row r="46" spans="1:10" x14ac:dyDescent="0.2">
      <c r="A46" s="41"/>
      <c r="B46" s="30"/>
      <c r="C46" s="31" t="s">
        <v>20</v>
      </c>
      <c r="D46" s="32"/>
      <c r="E46" s="31"/>
      <c r="F46" s="32"/>
      <c r="G46" s="32"/>
      <c r="H46" s="32">
        <f>SUM(H42:H45)</f>
        <v>0</v>
      </c>
      <c r="I46" s="32">
        <f>SUM(I42:I45)</f>
        <v>0</v>
      </c>
      <c r="J46" s="16"/>
    </row>
    <row r="47" spans="1:10" ht="15.75" x14ac:dyDescent="0.2">
      <c r="A47" s="28" t="s">
        <v>33</v>
      </c>
      <c r="B47" s="27"/>
      <c r="C47" s="47"/>
      <c r="D47" s="48"/>
      <c r="E47" s="47"/>
      <c r="F47" s="48"/>
      <c r="G47" s="48"/>
      <c r="H47" s="48"/>
      <c r="I47" s="48"/>
      <c r="J47" s="16"/>
    </row>
    <row r="48" spans="1:10" x14ac:dyDescent="0.2">
      <c r="A48" s="51" t="s">
        <v>10</v>
      </c>
      <c r="B48" s="27"/>
      <c r="C48" s="47"/>
      <c r="D48" s="48"/>
      <c r="E48" s="47"/>
      <c r="F48" s="48"/>
      <c r="G48" s="48"/>
      <c r="H48" s="48"/>
      <c r="I48" s="48"/>
      <c r="J48" s="16"/>
    </row>
    <row r="49" spans="1:10" ht="25.5" x14ac:dyDescent="0.2">
      <c r="A49" s="55"/>
      <c r="B49" s="11" t="s">
        <v>11</v>
      </c>
      <c r="C49" s="11" t="s">
        <v>12</v>
      </c>
      <c r="D49" s="11" t="s">
        <v>13</v>
      </c>
      <c r="E49" s="11" t="s">
        <v>14</v>
      </c>
      <c r="F49" s="11" t="s">
        <v>15</v>
      </c>
      <c r="G49" s="11" t="s">
        <v>16</v>
      </c>
      <c r="H49" s="11" t="s">
        <v>17</v>
      </c>
      <c r="I49" s="11" t="s">
        <v>18</v>
      </c>
      <c r="J49" s="16"/>
    </row>
    <row r="50" spans="1:10" x14ac:dyDescent="0.2">
      <c r="A50" s="55"/>
      <c r="B50" s="56"/>
      <c r="C50" s="13"/>
      <c r="D50" s="57"/>
      <c r="E50" s="57"/>
      <c r="F50" s="57"/>
      <c r="G50" s="57"/>
      <c r="H50" s="14"/>
      <c r="I50" s="14"/>
      <c r="J50" s="16"/>
    </row>
    <row r="51" spans="1:10" ht="102" x14ac:dyDescent="0.2">
      <c r="A51" s="55">
        <v>1</v>
      </c>
      <c r="B51" s="56" t="s">
        <v>47</v>
      </c>
      <c r="C51" s="13" t="s">
        <v>48</v>
      </c>
      <c r="D51" s="57">
        <v>1</v>
      </c>
      <c r="E51" s="57" t="s">
        <v>19</v>
      </c>
      <c r="F51" s="57">
        <v>0</v>
      </c>
      <c r="G51" s="57">
        <v>0</v>
      </c>
      <c r="H51" s="14">
        <f>ROUND(F51*D51,0)</f>
        <v>0</v>
      </c>
      <c r="I51" s="14">
        <f>ROUND(G51*D51,0)</f>
        <v>0</v>
      </c>
      <c r="J51" s="16"/>
    </row>
    <row r="52" spans="1:10" x14ac:dyDescent="0.2">
      <c r="A52" s="55"/>
      <c r="B52" s="67"/>
      <c r="C52" s="68"/>
      <c r="D52" s="69"/>
      <c r="E52" s="69"/>
      <c r="F52" s="69"/>
      <c r="G52" s="69"/>
      <c r="H52" s="70"/>
      <c r="I52" s="70"/>
      <c r="J52" s="16"/>
    </row>
    <row r="53" spans="1:10" x14ac:dyDescent="0.2">
      <c r="A53" s="19">
        <v>2</v>
      </c>
      <c r="B53" s="56" t="s">
        <v>38</v>
      </c>
      <c r="C53" s="13" t="s">
        <v>44</v>
      </c>
      <c r="D53" s="57">
        <v>1</v>
      </c>
      <c r="E53" s="57" t="s">
        <v>19</v>
      </c>
      <c r="F53" s="57">
        <v>0</v>
      </c>
      <c r="G53" s="57">
        <v>0</v>
      </c>
      <c r="H53" s="14">
        <f>ROUND(F53*D53,0)</f>
        <v>0</v>
      </c>
      <c r="I53" s="14">
        <f>ROUND(G53*D53,0)</f>
        <v>0</v>
      </c>
      <c r="J53" s="16"/>
    </row>
    <row r="54" spans="1:10" x14ac:dyDescent="0.2">
      <c r="A54" s="12"/>
      <c r="B54" s="17"/>
      <c r="C54" s="17" t="s">
        <v>20</v>
      </c>
      <c r="D54" s="18"/>
      <c r="E54" s="17"/>
      <c r="F54" s="18"/>
      <c r="G54" s="18"/>
      <c r="H54" s="18">
        <f>SUM(H50:H53)</f>
        <v>0</v>
      </c>
      <c r="I54" s="18">
        <f>SUM(I50:I53)</f>
        <v>0</v>
      </c>
      <c r="J54" s="16"/>
    </row>
    <row r="55" spans="1:10" ht="69.95" customHeight="1" x14ac:dyDescent="0.2">
      <c r="B55" s="13"/>
      <c r="C55" s="13"/>
      <c r="D55" s="14"/>
      <c r="E55" s="15"/>
      <c r="F55" s="14"/>
      <c r="G55" s="14"/>
      <c r="H55" s="14"/>
      <c r="I55" s="14"/>
      <c r="J55" s="16"/>
    </row>
    <row r="56" spans="1:10" x14ac:dyDescent="0.2">
      <c r="J56" s="16"/>
    </row>
    <row r="57" spans="1:10" ht="54.95" customHeight="1" x14ac:dyDescent="0.2">
      <c r="J57" s="16"/>
    </row>
    <row r="58" spans="1:10" x14ac:dyDescent="0.2">
      <c r="J58" s="16"/>
    </row>
    <row r="59" spans="1:10" x14ac:dyDescent="0.2">
      <c r="J59" s="16"/>
    </row>
    <row r="60" spans="1:10" x14ac:dyDescent="0.2">
      <c r="J60" s="16"/>
    </row>
    <row r="61" spans="1:10" ht="69.95" customHeight="1" x14ac:dyDescent="0.2">
      <c r="J61" s="16"/>
    </row>
    <row r="62" spans="1:10" x14ac:dyDescent="0.2">
      <c r="J62" s="16"/>
    </row>
    <row r="63" spans="1:10" x14ac:dyDescent="0.2">
      <c r="J63" s="16"/>
    </row>
    <row r="64" spans="1:10" x14ac:dyDescent="0.2">
      <c r="J64" s="16"/>
    </row>
    <row r="65" spans="3:10" x14ac:dyDescent="0.2">
      <c r="J65" s="16"/>
    </row>
    <row r="66" spans="3:10" x14ac:dyDescent="0.2">
      <c r="J66" s="16"/>
    </row>
    <row r="67" spans="3:10" ht="39.950000000000003" customHeight="1" x14ac:dyDescent="0.2">
      <c r="J67" s="16"/>
    </row>
    <row r="68" spans="3:10" x14ac:dyDescent="0.2">
      <c r="J68" s="16"/>
    </row>
    <row r="69" spans="3:10" x14ac:dyDescent="0.2">
      <c r="J69" s="16"/>
    </row>
    <row r="70" spans="3:10" x14ac:dyDescent="0.2">
      <c r="J70" s="16"/>
    </row>
    <row r="71" spans="3:10" x14ac:dyDescent="0.2">
      <c r="J71" s="16"/>
    </row>
    <row r="72" spans="3:10" x14ac:dyDescent="0.2">
      <c r="J72" s="16"/>
    </row>
    <row r="73" spans="3:10" x14ac:dyDescent="0.2">
      <c r="C73" s="13"/>
      <c r="J73" s="16"/>
    </row>
    <row r="74" spans="3:10" x14ac:dyDescent="0.2">
      <c r="C74" s="13"/>
      <c r="J74" s="16"/>
    </row>
    <row r="75" spans="3:10" x14ac:dyDescent="0.2">
      <c r="C75" s="13"/>
      <c r="J75" s="16"/>
    </row>
    <row r="76" spans="3:10" x14ac:dyDescent="0.2">
      <c r="C76" s="13"/>
    </row>
    <row r="77" spans="3:10" x14ac:dyDescent="0.2">
      <c r="C77" s="13"/>
    </row>
    <row r="78" spans="3:10" x14ac:dyDescent="0.2">
      <c r="C78" s="13"/>
    </row>
    <row r="79" spans="3:10" x14ac:dyDescent="0.2">
      <c r="C79" s="13"/>
    </row>
    <row r="80" spans="3:10" x14ac:dyDescent="0.2">
      <c r="C80" s="13"/>
    </row>
    <row r="81" spans="3:3" x14ac:dyDescent="0.2">
      <c r="C81" s="13"/>
    </row>
    <row r="82" spans="3:3" x14ac:dyDescent="0.2">
      <c r="C82" s="13"/>
    </row>
    <row r="83" spans="3:3" x14ac:dyDescent="0.2">
      <c r="C83" s="13"/>
    </row>
    <row r="84" spans="3:3" x14ac:dyDescent="0.2">
      <c r="C84" s="13"/>
    </row>
    <row r="85" spans="3:3" x14ac:dyDescent="0.2">
      <c r="C85" s="13"/>
    </row>
    <row r="86" spans="3:3" x14ac:dyDescent="0.2">
      <c r="C86" s="13"/>
    </row>
    <row r="87" spans="3:3" x14ac:dyDescent="0.2">
      <c r="C87" s="13"/>
    </row>
    <row r="88" spans="3:3" x14ac:dyDescent="0.2">
      <c r="C88" s="13"/>
    </row>
    <row r="89" spans="3:3" x14ac:dyDescent="0.2">
      <c r="C89" s="13"/>
    </row>
    <row r="90" spans="3:3" x14ac:dyDescent="0.2">
      <c r="C90" s="13"/>
    </row>
    <row r="91" spans="3:3" x14ac:dyDescent="0.2">
      <c r="C91" s="13"/>
    </row>
    <row r="92" spans="3:3" x14ac:dyDescent="0.2">
      <c r="C92" s="13"/>
    </row>
    <row r="93" spans="3:3" x14ac:dyDescent="0.2">
      <c r="C93" s="13"/>
    </row>
    <row r="94" spans="3:3" x14ac:dyDescent="0.2">
      <c r="C94" s="13"/>
    </row>
    <row r="95" spans="3:3" x14ac:dyDescent="0.2">
      <c r="C95" s="13"/>
    </row>
    <row r="96" spans="3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</sheetData>
  <sheetProtection selectLockedCells="1" selectUnlockedCells="1"/>
  <mergeCells count="3">
    <mergeCell ref="A4:I4"/>
    <mergeCell ref="A3:I3"/>
    <mergeCell ref="A2:I2"/>
  </mergeCells>
  <phoneticPr fontId="0" type="noConversion"/>
  <pageMargins left="0.55138888888888893" right="0.55138888888888893" top="0.59027777777777779" bottom="0.59027777777777779" header="0.51180555555555551" footer="0.51180555555555551"/>
  <pageSetup paperSize="9" scale="71" firstPageNumber="0" orientation="portrait" horizontalDpi="300" verticalDpi="300" r:id="rId1"/>
  <headerFooter alignWithMargins="0">
    <oddFooter>&amp;P. oldal</oddFooter>
  </headerFooter>
  <rowBreaks count="2" manualBreakCount="2">
    <brk id="21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főösszesítő</vt:lpstr>
      <vt:lpstr>mnem összesítő</vt:lpstr>
      <vt:lpstr>tételek</vt:lpstr>
      <vt:lpstr>főösszesítő!Nyomtatási_terület</vt:lpstr>
      <vt:lpstr>'mnem összesítő'!Nyomtatási_terület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</dc:creator>
  <cp:lastModifiedBy>Mezősi Lénárd</cp:lastModifiedBy>
  <cp:lastPrinted>2013-04-08T13:09:57Z</cp:lastPrinted>
  <dcterms:created xsi:type="dcterms:W3CDTF">2012-10-11T07:51:03Z</dcterms:created>
  <dcterms:modified xsi:type="dcterms:W3CDTF">2018-05-31T14:10:27Z</dcterms:modified>
</cp:coreProperties>
</file>